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90" activeTab="0"/>
  </bookViews>
  <sheets>
    <sheet name="Präsentationsblatt" sheetId="1" r:id="rId1"/>
    <sheet name="Nebenrechnungen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<sst xmlns="http://schemas.openxmlformats.org/spreadsheetml/2006/main" count="57" uniqueCount="54">
  <si>
    <t>KREDITKOSTENVERGLEICH</t>
  </si>
  <si>
    <t>Vergleich von Kontokonditionen</t>
  </si>
  <si>
    <t>Überziehung</t>
  </si>
  <si>
    <t>Betrag ÖS</t>
  </si>
  <si>
    <t>Überziehungsdauer in Tagen</t>
  </si>
  <si>
    <t>Konditionen</t>
  </si>
  <si>
    <t>Variante 1</t>
  </si>
  <si>
    <t>Variante 2</t>
  </si>
  <si>
    <t>Variante 3</t>
  </si>
  <si>
    <t>Überziehungsrahmen ÖS</t>
  </si>
  <si>
    <t>Zinsen im Rahmen</t>
  </si>
  <si>
    <t>Zinsen bei Rahmenüberschreitung</t>
  </si>
  <si>
    <t>Kreditkosten</t>
  </si>
  <si>
    <t>Variante 1 ÖS</t>
  </si>
  <si>
    <t>Variante 2 ÖS</t>
  </si>
  <si>
    <t>Variante 3 ÖS</t>
  </si>
  <si>
    <t>k</t>
  </si>
  <si>
    <t>r</t>
  </si>
  <si>
    <t>Tg</t>
  </si>
  <si>
    <t>p1</t>
  </si>
  <si>
    <t>p2</t>
  </si>
  <si>
    <t>z1 = (k1 x p1 x Tg)/36000</t>
  </si>
  <si>
    <t>Berechnungen</t>
  </si>
  <si>
    <t>z2 = (k2 x p2 x Tg)/36000</t>
  </si>
  <si>
    <t>k1</t>
  </si>
  <si>
    <t xml:space="preserve"> </t>
  </si>
  <si>
    <t>z = z1 + z2</t>
  </si>
  <si>
    <t>k2</t>
  </si>
  <si>
    <t>k = k1+ k2</t>
  </si>
  <si>
    <t>z1</t>
  </si>
  <si>
    <t>k2 = MAX(0,k-r)</t>
  </si>
  <si>
    <t>z2</t>
  </si>
  <si>
    <t>F</t>
  </si>
  <si>
    <t>k1 = k - r</t>
  </si>
  <si>
    <t>z</t>
  </si>
  <si>
    <t>O</t>
  </si>
  <si>
    <t>zMin=MIN(aller z)</t>
  </si>
  <si>
    <t>R</t>
  </si>
  <si>
    <t>zMax=MAX(aller z)</t>
  </si>
  <si>
    <t>zMin</t>
  </si>
  <si>
    <t>M</t>
  </si>
  <si>
    <t>z%=zMin/z</t>
  </si>
  <si>
    <t>zMax</t>
  </si>
  <si>
    <t>E</t>
  </si>
  <si>
    <t>z ... Zinsen</t>
  </si>
  <si>
    <t>L</t>
  </si>
  <si>
    <t>k ... Kapital</t>
  </si>
  <si>
    <t>z%</t>
  </si>
  <si>
    <t>N</t>
  </si>
  <si>
    <t>r .... Überziehungsrahmen</t>
  </si>
  <si>
    <t>p ... Prozente bei Überziehung</t>
  </si>
  <si>
    <t>Tg . Überziehungstage</t>
  </si>
  <si>
    <t>1 ... innerhalb des Rahmens</t>
  </si>
  <si>
    <t>2 ... bei Rahmenüberschreitung</t>
  </si>
</sst>
</file>

<file path=xl/styles.xml><?xml version="1.0" encoding="utf-8"?>
<styleSheet xmlns="http://schemas.openxmlformats.org/spreadsheetml/2006/main">
  <numFmts count="23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"/>
    <numFmt numFmtId="175" formatCode="0.000"/>
    <numFmt numFmtId="176" formatCode="\+\ 0.00%"/>
    <numFmt numFmtId="177" formatCode="0.000000"/>
    <numFmt numFmtId="178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5" fillId="2" borderId="13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3" borderId="14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6" fillId="4" borderId="16" xfId="0" applyFont="1" applyFill="1" applyBorder="1" applyAlignment="1">
      <alignment horizontal="centerContinuous"/>
    </xf>
    <xf numFmtId="0" fontId="7" fillId="4" borderId="17" xfId="0" applyFont="1" applyFill="1" applyBorder="1" applyAlignment="1">
      <alignment horizontal="centerContinuous"/>
    </xf>
    <xf numFmtId="0" fontId="7" fillId="4" borderId="18" xfId="0" applyFont="1" applyFill="1" applyBorder="1" applyAlignment="1">
      <alignment horizontal="centerContinuous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5" borderId="4" xfId="0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Continuous"/>
    </xf>
    <xf numFmtId="0" fontId="4" fillId="5" borderId="17" xfId="0" applyFont="1" applyFill="1" applyBorder="1" applyAlignment="1">
      <alignment horizontal="centerContinuous"/>
    </xf>
    <xf numFmtId="0" fontId="4" fillId="5" borderId="17" xfId="0" applyFont="1" applyFill="1" applyBorder="1" applyAlignment="1">
      <alignment/>
    </xf>
    <xf numFmtId="0" fontId="4" fillId="5" borderId="18" xfId="0" applyFont="1" applyFill="1" applyBorder="1" applyAlignment="1">
      <alignment horizontal="centerContinuous"/>
    </xf>
    <xf numFmtId="0" fontId="0" fillId="0" borderId="19" xfId="0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 horizontal="right"/>
    </xf>
    <xf numFmtId="176" fontId="0" fillId="2" borderId="0" xfId="17" applyNumberFormat="1" applyFill="1" applyBorder="1" applyAlignment="1">
      <alignment/>
    </xf>
    <xf numFmtId="176" fontId="0" fillId="2" borderId="7" xfId="17" applyNumberFormat="1" applyFill="1" applyBorder="1" applyAlignment="1">
      <alignment/>
    </xf>
    <xf numFmtId="2" fontId="0" fillId="0" borderId="6" xfId="0" applyNumberFormat="1" applyBorder="1" applyAlignment="1">
      <alignment/>
    </xf>
    <xf numFmtId="2" fontId="0" fillId="0" borderId="1" xfId="0" applyNumberFormat="1" applyBorder="1" applyAlignment="1">
      <alignment/>
    </xf>
    <xf numFmtId="10" fontId="0" fillId="0" borderId="0" xfId="17" applyNumberFormat="1" applyBorder="1" applyAlignment="1">
      <alignment/>
    </xf>
    <xf numFmtId="10" fontId="0" fillId="0" borderId="3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15"/>
          <c:w val="0.91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Präsentationsblatt!$B$15:$B$17</c:f>
              <c:strCache/>
            </c:strRef>
          </c:cat>
          <c:val>
            <c:numRef>
              <c:f>Präsentationsblatt!$C$15:$C$17</c:f>
              <c:numCache/>
            </c:numRef>
          </c:val>
        </c:ser>
        <c:axId val="53756695"/>
        <c:axId val="14048208"/>
      </c:barChart>
      <c:scatterChart>
        <c:scatterStyle val="lineMarker"/>
        <c:varyColors val="0"/>
        <c:axId val="59325009"/>
        <c:axId val="64163034"/>
      </c:scatterChart>
      <c:catAx>
        <c:axId val="5375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48208"/>
        <c:crosses val="autoZero"/>
        <c:auto val="0"/>
        <c:lblOffset val="100"/>
        <c:noMultiLvlLbl val="0"/>
      </c:catAx>
      <c:valAx>
        <c:axId val="1404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56695"/>
        <c:crossesAt val="1"/>
        <c:crossBetween val="between"/>
        <c:dispUnits/>
      </c:valAx>
      <c:valAx>
        <c:axId val="59325009"/>
        <c:scaling>
          <c:orientation val="minMax"/>
        </c:scaling>
        <c:axPos val="b"/>
        <c:delete val="1"/>
        <c:majorTickMark val="in"/>
        <c:minorTickMark val="none"/>
        <c:tickLblPos val="nextTo"/>
        <c:crossAx val="64163034"/>
        <c:crosses val="max"/>
        <c:crossBetween val="midCat"/>
        <c:dispUnits/>
      </c:valAx>
      <c:valAx>
        <c:axId val="641630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25009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161925</xdr:rowOff>
    </xdr:from>
    <xdr:to>
      <xdr:col>8</xdr:col>
      <xdr:colOff>95250</xdr:colOff>
      <xdr:row>16</xdr:row>
      <xdr:rowOff>161925</xdr:rowOff>
    </xdr:to>
    <xdr:graphicFrame>
      <xdr:nvGraphicFramePr>
        <xdr:cNvPr id="1" name="Chart 2"/>
        <xdr:cNvGraphicFramePr/>
      </xdr:nvGraphicFramePr>
      <xdr:xfrm>
        <a:off x="3762375" y="523875"/>
        <a:ext cx="17907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showGridLines="0" showZeros="0" tabSelected="1" workbookViewId="0" topLeftCell="A1">
      <selection activeCell="C5" sqref="C5"/>
    </sheetView>
  </sheetViews>
  <sheetFormatPr defaultColWidth="11.421875" defaultRowHeight="12.75"/>
  <cols>
    <col min="1" max="1" width="1.8515625" style="0" customWidth="1"/>
    <col min="2" max="2" width="24.7109375" style="0" customWidth="1"/>
    <col min="3" max="5" width="9.421875" style="0" customWidth="1"/>
    <col min="6" max="8" width="9.00390625" style="0" customWidth="1"/>
  </cols>
  <sheetData>
    <row r="1" spans="2:8" ht="15.75">
      <c r="B1" s="40" t="s">
        <v>0</v>
      </c>
      <c r="C1" s="39"/>
      <c r="D1" s="39"/>
      <c r="E1" s="39"/>
      <c r="F1" s="39"/>
      <c r="G1" s="39"/>
      <c r="H1" s="39"/>
    </row>
    <row r="2" spans="2:8" ht="12.75">
      <c r="B2" s="39" t="s">
        <v>1</v>
      </c>
      <c r="C2" s="39"/>
      <c r="D2" s="39"/>
      <c r="E2" s="39"/>
      <c r="F2" s="39"/>
      <c r="G2" s="39"/>
      <c r="H2" s="39"/>
    </row>
    <row r="3" ht="13.5" thickBot="1"/>
    <row r="4" spans="2:5" ht="16.5" thickBot="1">
      <c r="B4" s="33" t="s">
        <v>2</v>
      </c>
      <c r="C4" s="34"/>
      <c r="D4" s="34"/>
      <c r="E4" s="35"/>
    </row>
    <row r="5" spans="2:5" ht="12.75">
      <c r="B5" s="17" t="s">
        <v>3</v>
      </c>
      <c r="C5" s="31">
        <v>35000</v>
      </c>
      <c r="D5" s="36"/>
      <c r="E5" s="37"/>
    </row>
    <row r="6" spans="2:5" ht="13.5" thickBot="1">
      <c r="B6" s="18" t="s">
        <v>4</v>
      </c>
      <c r="C6" s="32">
        <v>20</v>
      </c>
      <c r="D6" s="32"/>
      <c r="E6" s="38"/>
    </row>
    <row r="7" spans="2:5" ht="9.75" customHeight="1" thickBot="1">
      <c r="B7" s="12"/>
      <c r="C7" s="26"/>
      <c r="D7" s="26"/>
      <c r="E7" s="26"/>
    </row>
    <row r="8" spans="2:5" ht="16.5" thickBot="1">
      <c r="B8" s="33" t="s">
        <v>5</v>
      </c>
      <c r="C8" s="34"/>
      <c r="D8" s="34"/>
      <c r="E8" s="35"/>
    </row>
    <row r="9" spans="2:5" ht="12.75">
      <c r="B9" s="19"/>
      <c r="C9" s="20" t="s">
        <v>6</v>
      </c>
      <c r="D9" s="20" t="s">
        <v>7</v>
      </c>
      <c r="E9" s="21" t="s">
        <v>8</v>
      </c>
    </row>
    <row r="10" spans="2:5" ht="12.75">
      <c r="B10" s="22" t="s">
        <v>9</v>
      </c>
      <c r="C10" s="27">
        <v>40000</v>
      </c>
      <c r="D10" s="27">
        <v>20000</v>
      </c>
      <c r="E10" s="28">
        <v>10000</v>
      </c>
    </row>
    <row r="11" spans="2:5" ht="12.75">
      <c r="B11" s="22" t="s">
        <v>10</v>
      </c>
      <c r="C11" s="27">
        <v>12.75</v>
      </c>
      <c r="D11" s="27">
        <v>13.25</v>
      </c>
      <c r="E11" s="28">
        <v>8</v>
      </c>
    </row>
    <row r="12" spans="2:5" ht="13.5" thickBot="1">
      <c r="B12" s="18" t="s">
        <v>11</v>
      </c>
      <c r="C12" s="29">
        <v>12.75</v>
      </c>
      <c r="D12" s="29">
        <v>16.25</v>
      </c>
      <c r="E12" s="30">
        <v>16</v>
      </c>
    </row>
    <row r="13" spans="2:5" ht="9" customHeight="1" thickBot="1">
      <c r="B13" s="12"/>
      <c r="C13" s="13"/>
      <c r="D13" s="13"/>
      <c r="E13" s="13"/>
    </row>
    <row r="14" spans="2:5" ht="16.5" thickBot="1">
      <c r="B14" s="33" t="s">
        <v>12</v>
      </c>
      <c r="C14" s="34"/>
      <c r="D14" s="34"/>
      <c r="E14" s="35"/>
    </row>
    <row r="15" spans="2:5" ht="12.75">
      <c r="B15" s="17" t="s">
        <v>13</v>
      </c>
      <c r="C15" s="14">
        <f>Nebenrechnungen!E11</f>
        <v>247.91666666666666</v>
      </c>
      <c r="D15" s="52">
        <f>Nebenrechnungen!E16</f>
        <v>0</v>
      </c>
      <c r="E15" s="15"/>
    </row>
    <row r="16" spans="2:5" ht="12.75">
      <c r="B16" s="22" t="s">
        <v>14</v>
      </c>
      <c r="C16" s="23">
        <f>Nebenrechnungen!F11</f>
        <v>282.6388888888889</v>
      </c>
      <c r="D16" s="52">
        <f>Nebenrechnungen!F16</f>
        <v>0.14005602240896375</v>
      </c>
      <c r="E16" s="24"/>
    </row>
    <row r="17" spans="2:5" ht="13.5" thickBot="1">
      <c r="B17" s="18" t="s">
        <v>15</v>
      </c>
      <c r="C17" s="25">
        <f>Nebenrechnungen!G11</f>
        <v>266.6666666666667</v>
      </c>
      <c r="D17" s="53">
        <f>Nebenrechnungen!G16</f>
        <v>0.07563025210084051</v>
      </c>
      <c r="E17" s="16"/>
    </row>
  </sheetData>
  <printOptions/>
  <pageMargins left="0.75" right="0.75" top="1" bottom="1" header="0.511811023" footer="0.511811023"/>
  <pageSetup fitToHeight="1" fitToWidth="1" horizontalDpi="300" verticalDpi="300" orientation="portrait" paperSize="9" scale="93" r:id="rId2"/>
  <headerFooter alignWithMargins="0">
    <oddHeader>&amp;C&amp;F-&amp;A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9" sqref="A19"/>
    </sheetView>
  </sheetViews>
  <sheetFormatPr defaultColWidth="11.421875" defaultRowHeight="12.75"/>
  <cols>
    <col min="3" max="3" width="16.00390625" style="0" customWidth="1"/>
    <col min="4" max="4" width="13.140625" style="0" customWidth="1"/>
    <col min="5" max="7" width="9.140625" style="0" customWidth="1"/>
  </cols>
  <sheetData>
    <row r="1" spans="1:7" ht="16.5" thickBot="1">
      <c r="A1" s="44" t="str">
        <f>Präsentationsblatt!B4</f>
        <v>Überziehung</v>
      </c>
      <c r="B1" s="45"/>
      <c r="C1" s="46"/>
      <c r="D1" s="44" t="str">
        <f>Präsentationsblatt!B8</f>
        <v>Konditionen</v>
      </c>
      <c r="E1" s="45"/>
      <c r="F1" s="45"/>
      <c r="G1" s="47"/>
    </row>
    <row r="2" spans="1:7" ht="12.75">
      <c r="A2" s="2"/>
      <c r="B2" s="7"/>
      <c r="C2" s="7"/>
      <c r="D2" s="2"/>
      <c r="E2" s="7" t="str">
        <f>Präsentationsblatt!C9</f>
        <v>Variante 1</v>
      </c>
      <c r="F2" s="7" t="str">
        <f>Präsentationsblatt!D9</f>
        <v>Variante 2</v>
      </c>
      <c r="G2" s="3" t="str">
        <f>Präsentationsblatt!E9</f>
        <v>Variante 3</v>
      </c>
    </row>
    <row r="3" spans="1:7" ht="12.75">
      <c r="A3" s="49" t="s">
        <v>16</v>
      </c>
      <c r="B3" s="11">
        <f>Präsentationsblatt!C5</f>
        <v>35000</v>
      </c>
      <c r="C3" s="7"/>
      <c r="D3" s="49" t="s">
        <v>17</v>
      </c>
      <c r="E3" s="11">
        <f>Präsentationsblatt!C10</f>
        <v>40000</v>
      </c>
      <c r="F3" s="11">
        <f>Präsentationsblatt!D10</f>
        <v>20000</v>
      </c>
      <c r="G3" s="9">
        <f>Präsentationsblatt!E10</f>
        <v>10000</v>
      </c>
    </row>
    <row r="4" spans="1:7" ht="12.75">
      <c r="A4" s="49" t="s">
        <v>18</v>
      </c>
      <c r="B4" s="7">
        <f>Präsentationsblatt!C6</f>
        <v>20</v>
      </c>
      <c r="C4" s="7"/>
      <c r="D4" s="49" t="s">
        <v>19</v>
      </c>
      <c r="E4" s="11">
        <f>Präsentationsblatt!C11</f>
        <v>12.75</v>
      </c>
      <c r="F4" s="11">
        <f>Präsentationsblatt!D11</f>
        <v>13.25</v>
      </c>
      <c r="G4" s="9">
        <f>Präsentationsblatt!E11</f>
        <v>8</v>
      </c>
    </row>
    <row r="5" spans="1:7" ht="13.5" thickBot="1">
      <c r="A5" s="4"/>
      <c r="B5" s="8"/>
      <c r="C5" s="8"/>
      <c r="D5" s="51" t="s">
        <v>20</v>
      </c>
      <c r="E5" s="50">
        <f>Präsentationsblatt!C12</f>
        <v>12.75</v>
      </c>
      <c r="F5" s="50">
        <f>Präsentationsblatt!D12</f>
        <v>16.25</v>
      </c>
      <c r="G5" s="10">
        <f>Präsentationsblatt!E12</f>
        <v>16</v>
      </c>
    </row>
    <row r="6" spans="1:7" ht="16.5" thickBot="1">
      <c r="A6" s="42"/>
      <c r="B6" s="6" t="s">
        <v>21</v>
      </c>
      <c r="C6" s="1"/>
      <c r="D6" s="44" t="s">
        <v>22</v>
      </c>
      <c r="E6" s="45"/>
      <c r="F6" s="45"/>
      <c r="G6" s="47"/>
    </row>
    <row r="7" spans="1:7" ht="12.75">
      <c r="A7" s="43"/>
      <c r="B7" s="7" t="s">
        <v>23</v>
      </c>
      <c r="C7" s="3"/>
      <c r="D7" s="48" t="s">
        <v>24</v>
      </c>
      <c r="E7" s="54">
        <f>B3-E8</f>
        <v>35000</v>
      </c>
      <c r="F7" s="54">
        <f>B3-F8</f>
        <v>20000</v>
      </c>
      <c r="G7" s="55">
        <f>B3-G8</f>
        <v>10000</v>
      </c>
    </row>
    <row r="8" spans="1:7" ht="12.75">
      <c r="A8" s="43" t="s">
        <v>25</v>
      </c>
      <c r="B8" s="7" t="s">
        <v>26</v>
      </c>
      <c r="C8" s="3"/>
      <c r="D8" s="49" t="s">
        <v>27</v>
      </c>
      <c r="E8" s="11">
        <f>MAX(0,B3-E3)</f>
        <v>0</v>
      </c>
      <c r="F8" s="11">
        <f>MAX(0,B3-F3)</f>
        <v>15000</v>
      </c>
      <c r="G8" s="9">
        <f>MAX(B3-G3)</f>
        <v>25000</v>
      </c>
    </row>
    <row r="9" spans="1:7" ht="12.75">
      <c r="A9" s="43" t="s">
        <v>25</v>
      </c>
      <c r="B9" s="7" t="s">
        <v>28</v>
      </c>
      <c r="C9" s="3"/>
      <c r="D9" s="49" t="s">
        <v>29</v>
      </c>
      <c r="E9" s="11">
        <f>E7*E4*$B$4/36000</f>
        <v>247.91666666666666</v>
      </c>
      <c r="F9" s="11">
        <f>F7*F4*$B$4/36000</f>
        <v>147.22222222222223</v>
      </c>
      <c r="G9" s="9">
        <f>G7*G4*$B$4/36000</f>
        <v>44.44444444444444</v>
      </c>
    </row>
    <row r="10" spans="1:7" ht="12.75">
      <c r="A10" s="43" t="s">
        <v>25</v>
      </c>
      <c r="B10" s="7" t="s">
        <v>30</v>
      </c>
      <c r="C10" s="3"/>
      <c r="D10" s="49" t="s">
        <v>31</v>
      </c>
      <c r="E10" s="11">
        <f>E8*E5*$B$4/36000</f>
        <v>0</v>
      </c>
      <c r="F10" s="11">
        <f>F8*F5*$B$4/36000</f>
        <v>135.41666666666666</v>
      </c>
      <c r="G10" s="9">
        <f>G8*G5*$B$4/36000</f>
        <v>222.22222222222223</v>
      </c>
    </row>
    <row r="11" spans="1:7" ht="12.75">
      <c r="A11" s="43" t="s">
        <v>32</v>
      </c>
      <c r="B11" s="7" t="s">
        <v>33</v>
      </c>
      <c r="C11" s="3"/>
      <c r="D11" s="49" t="s">
        <v>34</v>
      </c>
      <c r="E11" s="11">
        <f>E10+E9</f>
        <v>247.91666666666666</v>
      </c>
      <c r="F11" s="11">
        <f>F10+F9</f>
        <v>282.6388888888889</v>
      </c>
      <c r="G11" s="9">
        <f>G10+G9</f>
        <v>266.6666666666667</v>
      </c>
    </row>
    <row r="12" spans="1:7" ht="12.75">
      <c r="A12" s="43" t="s">
        <v>35</v>
      </c>
      <c r="B12" s="7" t="s">
        <v>36</v>
      </c>
      <c r="C12" s="3"/>
      <c r="D12" s="49"/>
      <c r="E12" s="11"/>
      <c r="F12" s="11"/>
      <c r="G12" s="9"/>
    </row>
    <row r="13" spans="1:7" ht="12.75">
      <c r="A13" s="43" t="s">
        <v>37</v>
      </c>
      <c r="B13" s="7" t="s">
        <v>38</v>
      </c>
      <c r="C13" s="3"/>
      <c r="D13" s="49" t="s">
        <v>39</v>
      </c>
      <c r="E13" s="11">
        <f>MIN(E11:G11)</f>
        <v>247.91666666666666</v>
      </c>
      <c r="F13" s="7"/>
      <c r="G13" s="3"/>
    </row>
    <row r="14" spans="1:7" ht="12.75">
      <c r="A14" s="43" t="s">
        <v>40</v>
      </c>
      <c r="B14" s="7" t="s">
        <v>41</v>
      </c>
      <c r="C14" s="3"/>
      <c r="D14" s="49" t="s">
        <v>42</v>
      </c>
      <c r="E14" s="11">
        <f>MAX(E11:G11)</f>
        <v>282.6388888888889</v>
      </c>
      <c r="F14" s="7"/>
      <c r="G14" s="3"/>
    </row>
    <row r="15" spans="1:7" ht="12.75">
      <c r="A15" s="43" t="s">
        <v>43</v>
      </c>
      <c r="B15" s="7" t="s">
        <v>44</v>
      </c>
      <c r="C15" s="3"/>
      <c r="D15" s="2"/>
      <c r="E15" s="7"/>
      <c r="F15" s="7"/>
      <c r="G15" s="3"/>
    </row>
    <row r="16" spans="1:7" ht="12.75">
      <c r="A16" s="43" t="s">
        <v>45</v>
      </c>
      <c r="B16" s="7" t="s">
        <v>46</v>
      </c>
      <c r="C16" s="3"/>
      <c r="D16" s="49" t="s">
        <v>47</v>
      </c>
      <c r="E16" s="56">
        <f>E11/$E$13-1</f>
        <v>0</v>
      </c>
      <c r="F16" s="56">
        <f>F11/$E$13-1</f>
        <v>0.14005602240896375</v>
      </c>
      <c r="G16" s="57">
        <f>G11/$E$13-1</f>
        <v>0.07563025210084051</v>
      </c>
    </row>
    <row r="17" spans="1:7" ht="12.75">
      <c r="A17" s="43" t="s">
        <v>48</v>
      </c>
      <c r="B17" s="7" t="s">
        <v>49</v>
      </c>
      <c r="C17" s="3"/>
      <c r="D17" s="2"/>
      <c r="E17" s="7"/>
      <c r="F17" s="7"/>
      <c r="G17" s="3"/>
    </row>
    <row r="18" spans="1:7" ht="12.75">
      <c r="A18" s="43" t="s">
        <v>25</v>
      </c>
      <c r="B18" s="7" t="s">
        <v>50</v>
      </c>
      <c r="C18" s="3"/>
      <c r="D18" s="2"/>
      <c r="E18" s="7"/>
      <c r="F18" s="7"/>
      <c r="G18" s="3"/>
    </row>
    <row r="19" spans="1:7" ht="12.75">
      <c r="A19" s="43"/>
      <c r="B19" s="7" t="s">
        <v>51</v>
      </c>
      <c r="C19" s="3"/>
      <c r="D19" s="2"/>
      <c r="E19" s="7"/>
      <c r="F19" s="7"/>
      <c r="G19" s="3"/>
    </row>
    <row r="20" spans="1:7" ht="12.75">
      <c r="A20" s="43"/>
      <c r="B20" s="7" t="s">
        <v>52</v>
      </c>
      <c r="C20" s="3"/>
      <c r="D20" s="2"/>
      <c r="E20" s="7"/>
      <c r="F20" s="7"/>
      <c r="G20" s="3"/>
    </row>
    <row r="21" spans="1:7" ht="13.5" thickBot="1">
      <c r="A21" s="41"/>
      <c r="B21" s="8" t="s">
        <v>53</v>
      </c>
      <c r="C21" s="5"/>
      <c r="D21" s="4"/>
      <c r="E21" s="8"/>
      <c r="F21" s="8"/>
      <c r="G21" s="5"/>
    </row>
  </sheetData>
  <printOptions/>
  <pageMargins left="0.75" right="0.75" top="1" bottom="1" header="0.511811023" footer="0.511811023"/>
  <pageSetup horizontalDpi="300" verticalDpi="300" orientation="portrait" paperSize="9" r:id="rId1"/>
  <headerFooter alignWithMargins="0">
    <oddHeader>&amp;C&amp;F-&amp;A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EDV-BNZ</dc:creator>
  <cp:keywords/>
  <dc:description/>
  <cp:lastModifiedBy>EDV</cp:lastModifiedBy>
  <cp:lastPrinted>1999-08-23T08:49:21Z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